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январь10" sheetId="1" r:id="rId1"/>
  </sheets>
  <definedNames>
    <definedName name="TM">#REF!</definedName>
    <definedName name="_xlnm.Print_Area" localSheetId="0">'январь10'!$A$1:$M$46</definedName>
  </definedNames>
  <calcPr fullCalcOnLoad="1"/>
</workbook>
</file>

<file path=xl/sharedStrings.xml><?xml version="1.0" encoding="utf-8"?>
<sst xmlns="http://schemas.openxmlformats.org/spreadsheetml/2006/main" count="87" uniqueCount="40">
  <si>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</si>
  <si>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</si>
  <si>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</si>
  <si>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</si>
  <si>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</si>
  <si>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</si>
  <si>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</si>
  <si>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</si>
  <si>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</si>
  <si>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</si>
  <si>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</si>
  <si>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</si>
  <si>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</si>
  <si>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</si>
  <si>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</si>
  <si>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</si>
  <si>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</si>
  <si>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</si>
  <si>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</si>
  <si>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</si>
  <si>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</si>
  <si>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</si>
  <si>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</si>
  <si>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ООО "Ардонэнергосбыт"</t>
  </si>
  <si>
    <t>МП "Дигорская городская электросбытовая компания"</t>
  </si>
  <si>
    <t>ООО "Моздокэнергосбыт"</t>
  </si>
  <si>
    <t>предельные уровни свободных (нерегулируемых) цен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</si>
  <si>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</si>
  <si>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</si>
  <si>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</si>
  <si>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нерегул.цена (НП АТС)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</si>
  <si>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</si>
  <si>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</si>
  <si>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</si>
  <si>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</si>
  <si>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</si>
  <si>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</si>
  <si>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Январь 2010 года</t>
  </si>
  <si>
    <t>тарифы, дифференцированные по зонам суток (для 3-х зон)</t>
  </si>
  <si>
    <t>тарифы, дифференцированные по зонам суток (для 2-х зон)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</si>
</sst>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18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 vertic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D1">
      <selection activeCell="AB19" sqref="AB19"/>
    </sheetView>
  </sheetViews>
  <sheetFormatPr defaultColWidth="9.00390625" defaultRowHeight="12.75"/>
  <cols>
    <col min="1" max="1" width="5.375" style="57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10.625" style="1" hidden="1" customWidth="1"/>
    <col min="15" max="15" width="14.125" style="1" hidden="1" customWidth="1"/>
    <col min="16" max="20" width="0" style="1" hidden="1" customWidth="1"/>
    <col min="21" max="21" width="18.75390625" style="1" hidden="1" customWidth="1"/>
    <col min="22" max="26" width="0" style="1" hidden="1" customWidth="1"/>
    <col min="27" max="16384" width="9.125" style="1" customWidth="1"/>
  </cols>
  <sheetData>
    <row r="1" spans="1:13" s="50" customFormat="1" ht="12.75">
      <c r="A1" s="52"/>
      <c r="F1" s="51"/>
      <c r="G1" s="51"/>
      <c r="H1" s="51"/>
      <c r="I1" s="51"/>
      <c r="J1" s="51"/>
      <c r="K1" s="51"/>
      <c r="L1" s="51"/>
      <c r="M1" s="51"/>
    </row>
    <row r="2" spans="1:13" s="50" customFormat="1" ht="12.75">
      <c r="A2" s="52"/>
      <c r="F2" s="51"/>
      <c r="G2" s="51"/>
      <c r="H2" s="51"/>
      <c r="I2" s="51"/>
      <c r="J2" s="51"/>
      <c r="K2" s="51"/>
      <c r="L2" s="51"/>
      <c r="M2" s="51"/>
    </row>
    <row r="3" spans="1:13" s="50" customFormat="1" ht="13.5" thickBot="1">
      <c r="A3" s="52"/>
      <c r="F3" s="51"/>
      <c r="G3" s="51"/>
      <c r="H3" s="51"/>
      <c r="I3" s="51"/>
      <c r="J3" s="51"/>
      <c r="K3" s="51"/>
      <c r="L3" s="51"/>
      <c r="M3" s="51"/>
    </row>
    <row r="4" spans="1:13" s="50" customFormat="1" ht="12.75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s="50" customFormat="1" ht="13.5" thickBot="1">
      <c r="A5" s="75" t="s">
        <v>37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3" s="50" customFormat="1" ht="13.5" thickBo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5" s="4" customFormat="1" ht="54" customHeight="1">
      <c r="A7" s="87"/>
      <c r="B7" s="92" t="s">
        <v>1</v>
      </c>
      <c r="C7" s="93"/>
      <c r="D7" s="94"/>
      <c r="E7" s="101" t="s">
        <v>2</v>
      </c>
      <c r="F7" s="89" t="s">
        <v>3</v>
      </c>
      <c r="G7" s="90"/>
      <c r="H7" s="90"/>
      <c r="I7" s="91"/>
      <c r="J7" s="78" t="s">
        <v>26</v>
      </c>
      <c r="K7" s="79"/>
      <c r="L7" s="79"/>
      <c r="M7" s="80"/>
      <c r="N7" s="4" t="s">
        <v>30</v>
      </c>
      <c r="O7" s="4" t="s">
        <v>29</v>
      </c>
    </row>
    <row r="8" spans="1:21" s="7" customFormat="1" ht="13.5" thickBot="1">
      <c r="A8" s="88"/>
      <c r="B8" s="95"/>
      <c r="C8" s="96"/>
      <c r="D8" s="97"/>
      <c r="E8" s="102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7">
        <v>0.55292</v>
      </c>
      <c r="O8" s="61">
        <v>0.77092</v>
      </c>
      <c r="P8" s="7">
        <v>1.42611</v>
      </c>
      <c r="Q8" s="49">
        <v>0.2058285298931899</v>
      </c>
      <c r="S8" s="7">
        <f>P8-Q8</f>
        <v>1.22028147010681</v>
      </c>
      <c r="T8" s="4"/>
      <c r="U8" s="7" t="s">
        <v>33</v>
      </c>
    </row>
    <row r="9" spans="1:21" ht="13.5" thickBot="1">
      <c r="A9" s="53">
        <v>1</v>
      </c>
      <c r="B9" s="67" t="s">
        <v>8</v>
      </c>
      <c r="C9" s="68"/>
      <c r="D9" s="68"/>
      <c r="E9" s="68"/>
      <c r="F9" s="68"/>
      <c r="G9" s="68"/>
      <c r="H9" s="68"/>
      <c r="I9" s="68"/>
      <c r="J9" s="99"/>
      <c r="K9" s="99"/>
      <c r="L9" s="99"/>
      <c r="M9" s="100"/>
      <c r="N9" s="48">
        <v>1.4096099999999998</v>
      </c>
      <c r="O9" s="62">
        <v>0.25964</v>
      </c>
      <c r="P9" s="1">
        <v>0.95202</v>
      </c>
      <c r="Q9" s="49">
        <v>-0.24277742047474293</v>
      </c>
      <c r="S9" s="7">
        <f>P9-Q9</f>
        <v>1.194797420474743</v>
      </c>
      <c r="T9" s="58"/>
      <c r="U9" s="1" t="s">
        <v>34</v>
      </c>
    </row>
    <row r="10" spans="1:25" ht="16.5" customHeight="1">
      <c r="A10" s="54" t="s">
        <v>9</v>
      </c>
      <c r="B10" s="3" t="s">
        <v>10</v>
      </c>
      <c r="C10" s="3"/>
      <c r="D10" s="8"/>
      <c r="E10" s="9" t="s">
        <v>11</v>
      </c>
      <c r="F10" s="10"/>
      <c r="G10" s="10"/>
      <c r="H10" s="10">
        <v>2.433</v>
      </c>
      <c r="I10" s="10">
        <v>2.525</v>
      </c>
      <c r="J10" s="11"/>
      <c r="K10" s="35"/>
      <c r="L10" s="35">
        <f>N8+H10-O8</f>
        <v>2.215</v>
      </c>
      <c r="M10" s="36">
        <f>N8+I10-O8</f>
        <v>2.3069999999999995</v>
      </c>
      <c r="N10" s="59">
        <v>291.68483000000003</v>
      </c>
      <c r="O10" s="63">
        <v>291.008</v>
      </c>
      <c r="P10" s="2">
        <v>0.7785699999999995</v>
      </c>
      <c r="Q10" s="2"/>
      <c r="T10" s="58"/>
      <c r="U10" s="1" t="s">
        <v>35</v>
      </c>
      <c r="V10" s="2">
        <f aca="true" t="shared" si="0" ref="V10:Y15">J10-F10</f>
        <v>0</v>
      </c>
      <c r="W10" s="2">
        <f t="shared" si="0"/>
        <v>0</v>
      </c>
      <c r="X10" s="2">
        <f t="shared" si="0"/>
        <v>-0.21799999999999997</v>
      </c>
      <c r="Y10" s="2">
        <f t="shared" si="0"/>
        <v>-0.21800000000000042</v>
      </c>
    </row>
    <row r="11" spans="1:25" ht="16.5" customHeight="1">
      <c r="A11" s="54" t="s">
        <v>12</v>
      </c>
      <c r="B11" s="81" t="s">
        <v>13</v>
      </c>
      <c r="C11" s="82"/>
      <c r="D11" s="82"/>
      <c r="E11" s="82"/>
      <c r="F11" s="82"/>
      <c r="G11" s="82"/>
      <c r="H11" s="82"/>
      <c r="I11" s="82"/>
      <c r="J11" s="12"/>
      <c r="K11" s="37"/>
      <c r="L11" s="37"/>
      <c r="M11" s="38"/>
      <c r="T11" s="58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4"/>
      <c r="B12" s="3"/>
      <c r="C12" s="14" t="s">
        <v>14</v>
      </c>
      <c r="D12" s="15"/>
      <c r="E12" s="16" t="s">
        <v>11</v>
      </c>
      <c r="F12" s="17"/>
      <c r="G12" s="17"/>
      <c r="H12" s="17">
        <f>0.25964+0.41613</f>
        <v>0.67577</v>
      </c>
      <c r="I12" s="17">
        <f>0.25964+0.55568</f>
        <v>0.8153199999999999</v>
      </c>
      <c r="J12" s="18"/>
      <c r="K12" s="39"/>
      <c r="L12" s="39">
        <f>H12-O9+N9</f>
        <v>1.8257399999999997</v>
      </c>
      <c r="M12" s="40">
        <f>I12-O9+N9</f>
        <v>1.9652899999999998</v>
      </c>
      <c r="O12" s="2"/>
      <c r="P12" s="2"/>
      <c r="Q12" s="2"/>
      <c r="T12" s="58"/>
      <c r="V12" s="2">
        <f t="shared" si="0"/>
        <v>0</v>
      </c>
      <c r="W12" s="2">
        <f t="shared" si="0"/>
        <v>0</v>
      </c>
      <c r="X12" s="2">
        <f t="shared" si="0"/>
        <v>1.1499699999999997</v>
      </c>
      <c r="Y12" s="2">
        <f t="shared" si="0"/>
        <v>1.1499699999999997</v>
      </c>
    </row>
    <row r="13" spans="1:25" ht="36.75" customHeight="1">
      <c r="A13" s="54"/>
      <c r="B13" s="3"/>
      <c r="C13" s="19" t="s">
        <v>15</v>
      </c>
      <c r="D13" s="20"/>
      <c r="E13" s="20" t="s">
        <v>16</v>
      </c>
      <c r="F13" s="21"/>
      <c r="G13" s="22"/>
      <c r="H13" s="22">
        <f>291.008+678.881</f>
        <v>969.8889999999999</v>
      </c>
      <c r="I13" s="22">
        <f>291.008+599.201</f>
        <v>890.2090000000001</v>
      </c>
      <c r="J13" s="18"/>
      <c r="K13" s="39"/>
      <c r="L13" s="39">
        <f>H13-O10+N10</f>
        <v>970.5658299999999</v>
      </c>
      <c r="M13" s="40">
        <f>I13-O10+N10</f>
        <v>890.88583</v>
      </c>
      <c r="T13" s="58"/>
      <c r="V13" s="2">
        <f t="shared" si="0"/>
        <v>0</v>
      </c>
      <c r="W13" s="2">
        <f t="shared" si="0"/>
        <v>0</v>
      </c>
      <c r="X13" s="2">
        <f t="shared" si="0"/>
        <v>0.6768299999999954</v>
      </c>
      <c r="Y13" s="2">
        <f t="shared" si="0"/>
        <v>0.6768299999999954</v>
      </c>
    </row>
    <row r="14" spans="1:25" ht="12.75">
      <c r="A14" s="54"/>
      <c r="B14" s="81" t="s">
        <v>38</v>
      </c>
      <c r="C14" s="82"/>
      <c r="D14" s="82"/>
      <c r="E14" s="82"/>
      <c r="F14" s="82"/>
      <c r="G14" s="82"/>
      <c r="H14" s="82"/>
      <c r="I14" s="82"/>
      <c r="J14" s="12"/>
      <c r="K14" s="3"/>
      <c r="L14" s="3"/>
      <c r="M14" s="13"/>
      <c r="T14" s="58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4"/>
      <c r="B15" s="8"/>
      <c r="C15" s="14" t="s">
        <v>17</v>
      </c>
      <c r="D15" s="15"/>
      <c r="E15" s="16" t="s">
        <v>11</v>
      </c>
      <c r="F15" s="17"/>
      <c r="G15" s="17"/>
      <c r="H15" s="17">
        <v>1.702</v>
      </c>
      <c r="I15" s="17">
        <v>1.794</v>
      </c>
      <c r="J15" s="18"/>
      <c r="K15" s="39"/>
      <c r="L15" s="39">
        <f>N15+H15-O15</f>
        <v>2.62698</v>
      </c>
      <c r="M15" s="40">
        <f>N15+I15-O15</f>
        <v>2.71898</v>
      </c>
      <c r="N15" s="48">
        <v>1.18282</v>
      </c>
      <c r="O15" s="61">
        <v>0.25784</v>
      </c>
      <c r="P15" s="7">
        <v>1.42611</v>
      </c>
      <c r="Q15" s="49">
        <v>0.2058285298931899</v>
      </c>
      <c r="R15" s="7"/>
      <c r="S15" s="7">
        <f>P15-Q15</f>
        <v>1.22028147010681</v>
      </c>
      <c r="T15" s="4"/>
      <c r="U15" s="7" t="s">
        <v>33</v>
      </c>
      <c r="V15" s="2">
        <f t="shared" si="0"/>
        <v>0</v>
      </c>
      <c r="W15" s="2">
        <f t="shared" si="0"/>
        <v>0</v>
      </c>
      <c r="X15" s="2">
        <f t="shared" si="0"/>
        <v>0.9249800000000001</v>
      </c>
      <c r="Y15" s="2">
        <f t="shared" si="0"/>
        <v>0.9249800000000001</v>
      </c>
    </row>
    <row r="16" spans="1:25" ht="19.5" customHeight="1">
      <c r="A16" s="54"/>
      <c r="B16" s="8"/>
      <c r="C16" s="14" t="s">
        <v>18</v>
      </c>
      <c r="D16" s="15"/>
      <c r="E16" s="16" t="s">
        <v>11</v>
      </c>
      <c r="F16" s="17"/>
      <c r="G16" s="17"/>
      <c r="H16" s="17">
        <v>2.433</v>
      </c>
      <c r="I16" s="17">
        <v>2.525</v>
      </c>
      <c r="J16" s="18"/>
      <c r="K16" s="39"/>
      <c r="L16" s="39">
        <f>N16+H16-O16</f>
        <v>2.2762699999999993</v>
      </c>
      <c r="M16" s="40">
        <f>N16+I16-O16</f>
        <v>2.36827</v>
      </c>
      <c r="N16" s="48">
        <v>0.61419</v>
      </c>
      <c r="O16" s="62">
        <v>0.77092</v>
      </c>
      <c r="Q16" s="49"/>
      <c r="S16" s="7"/>
      <c r="T16" s="58"/>
      <c r="V16" s="2"/>
      <c r="W16" s="2"/>
      <c r="X16" s="2"/>
      <c r="Y16" s="2"/>
    </row>
    <row r="17" spans="1:25" ht="19.5" customHeight="1" thickBot="1">
      <c r="A17" s="55"/>
      <c r="B17" s="8"/>
      <c r="C17" s="19" t="s">
        <v>19</v>
      </c>
      <c r="D17" s="20"/>
      <c r="E17" s="23" t="s">
        <v>11</v>
      </c>
      <c r="F17" s="24"/>
      <c r="G17" s="24"/>
      <c r="H17" s="24">
        <v>3.02</v>
      </c>
      <c r="I17" s="24">
        <v>3.112</v>
      </c>
      <c r="J17" s="25"/>
      <c r="K17" s="41"/>
      <c r="L17" s="41">
        <f>N17+H17-O17</f>
        <v>1.78908</v>
      </c>
      <c r="M17" s="42">
        <f>N17+I17-O17</f>
        <v>1.88108</v>
      </c>
      <c r="N17" s="48">
        <v>0.22343000000000002</v>
      </c>
      <c r="O17" s="63">
        <v>1.45435</v>
      </c>
      <c r="P17" s="2"/>
      <c r="Q17" s="2"/>
      <c r="T17" s="58"/>
      <c r="V17" s="2"/>
      <c r="W17" s="2"/>
      <c r="X17" s="2"/>
      <c r="Y17" s="2"/>
    </row>
    <row r="18" spans="1:25" ht="12.75">
      <c r="A18" s="54"/>
      <c r="B18" s="81" t="s">
        <v>39</v>
      </c>
      <c r="C18" s="82"/>
      <c r="D18" s="82"/>
      <c r="E18" s="82"/>
      <c r="F18" s="82"/>
      <c r="G18" s="82"/>
      <c r="H18" s="82"/>
      <c r="I18" s="82"/>
      <c r="J18" s="12"/>
      <c r="K18" s="3"/>
      <c r="L18" s="3"/>
      <c r="M18" s="13"/>
      <c r="T18" s="58"/>
      <c r="V18" s="2">
        <f aca="true" t="shared" si="1" ref="V18:Y19">J18-F18</f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19" spans="1:25" ht="19.5" customHeight="1">
      <c r="A19" s="54"/>
      <c r="B19" s="8"/>
      <c r="C19" s="14" t="s">
        <v>17</v>
      </c>
      <c r="D19" s="15"/>
      <c r="E19" s="16" t="s">
        <v>11</v>
      </c>
      <c r="F19" s="17"/>
      <c r="G19" s="17"/>
      <c r="H19" s="17">
        <v>1.702</v>
      </c>
      <c r="I19" s="17">
        <v>1.794</v>
      </c>
      <c r="J19" s="18"/>
      <c r="K19" s="39"/>
      <c r="L19" s="39">
        <f>N19+H19-O19</f>
        <v>2.62698</v>
      </c>
      <c r="M19" s="40">
        <f>N19+I19-O19</f>
        <v>2.71898</v>
      </c>
      <c r="N19" s="48">
        <v>1.18282</v>
      </c>
      <c r="O19" s="61">
        <v>0.25784</v>
      </c>
      <c r="P19" s="7">
        <v>1.42611</v>
      </c>
      <c r="Q19" s="49">
        <v>0.2058285298931899</v>
      </c>
      <c r="R19" s="7"/>
      <c r="S19" s="7">
        <f>P19-Q19</f>
        <v>1.22028147010681</v>
      </c>
      <c r="T19" s="4"/>
      <c r="U19" s="7" t="s">
        <v>33</v>
      </c>
      <c r="V19" s="2">
        <f t="shared" si="1"/>
        <v>0</v>
      </c>
      <c r="W19" s="2">
        <f t="shared" si="1"/>
        <v>0</v>
      </c>
      <c r="X19" s="2">
        <f t="shared" si="1"/>
        <v>0.9249800000000001</v>
      </c>
      <c r="Y19" s="2">
        <f t="shared" si="1"/>
        <v>0.9249800000000001</v>
      </c>
    </row>
    <row r="20" spans="1:25" ht="19.5" customHeight="1" thickBot="1">
      <c r="A20" s="55"/>
      <c r="B20" s="8"/>
      <c r="C20" s="19" t="s">
        <v>19</v>
      </c>
      <c r="D20" s="20"/>
      <c r="E20" s="23" t="s">
        <v>11</v>
      </c>
      <c r="F20" s="24"/>
      <c r="G20" s="24"/>
      <c r="H20" s="24">
        <v>2.593</v>
      </c>
      <c r="I20" s="24">
        <v>2.685</v>
      </c>
      <c r="J20" s="25"/>
      <c r="K20" s="41"/>
      <c r="L20" s="41">
        <f>N20+H20-O20</f>
        <v>2.0063199999999997</v>
      </c>
      <c r="M20" s="42">
        <f>N20+I20-O20</f>
        <v>2.09832</v>
      </c>
      <c r="N20" s="48">
        <v>0.44039</v>
      </c>
      <c r="O20" s="63">
        <v>1.02707</v>
      </c>
      <c r="P20" s="2"/>
      <c r="Q20" s="2"/>
      <c r="T20" s="58"/>
      <c r="V20" s="2"/>
      <c r="W20" s="2"/>
      <c r="X20" s="2"/>
      <c r="Y20" s="2"/>
    </row>
    <row r="21" spans="1:25" ht="13.5" thickBot="1">
      <c r="A21" s="53">
        <v>2</v>
      </c>
      <c r="B21" s="83" t="s">
        <v>20</v>
      </c>
      <c r="C21" s="84"/>
      <c r="D21" s="84"/>
      <c r="E21" s="84"/>
      <c r="F21" s="84"/>
      <c r="G21" s="84"/>
      <c r="H21" s="84"/>
      <c r="I21" s="84"/>
      <c r="J21" s="85"/>
      <c r="K21" s="85"/>
      <c r="L21" s="85"/>
      <c r="M21" s="86"/>
      <c r="O21" s="46"/>
      <c r="T21" s="58"/>
      <c r="V21" s="2"/>
      <c r="W21" s="2"/>
      <c r="X21" s="2"/>
      <c r="Y21" s="2"/>
    </row>
    <row r="22" spans="1:25" ht="17.25" customHeight="1">
      <c r="A22" s="54" t="s">
        <v>21</v>
      </c>
      <c r="B22" s="3" t="s">
        <v>10</v>
      </c>
      <c r="C22" s="3"/>
      <c r="D22" s="8"/>
      <c r="E22" s="9" t="s">
        <v>11</v>
      </c>
      <c r="F22" s="10">
        <v>2.173</v>
      </c>
      <c r="G22" s="10">
        <v>2.598</v>
      </c>
      <c r="H22" s="10">
        <v>2.842</v>
      </c>
      <c r="I22" s="26">
        <v>3.417</v>
      </c>
      <c r="J22" s="35">
        <f>N8+F22-O8</f>
        <v>1.9549999999999998</v>
      </c>
      <c r="K22" s="35">
        <f>N8+G22-O8</f>
        <v>2.38</v>
      </c>
      <c r="L22" s="35">
        <f>N8+H22-O8</f>
        <v>2.6239999999999997</v>
      </c>
      <c r="M22" s="36">
        <f>N8+I22-O8</f>
        <v>3.199</v>
      </c>
      <c r="N22" s="2"/>
      <c r="O22" s="46"/>
      <c r="P22" s="46"/>
      <c r="Q22" s="46"/>
      <c r="T22" s="58"/>
      <c r="V22" s="2"/>
      <c r="W22" s="2"/>
      <c r="X22" s="2"/>
      <c r="Y22" s="2"/>
    </row>
    <row r="23" spans="1:25" ht="17.25" customHeight="1">
      <c r="A23" s="54" t="s">
        <v>22</v>
      </c>
      <c r="B23" s="81" t="s">
        <v>13</v>
      </c>
      <c r="C23" s="82"/>
      <c r="D23" s="82"/>
      <c r="E23" s="82"/>
      <c r="F23" s="82"/>
      <c r="G23" s="82"/>
      <c r="H23" s="82"/>
      <c r="I23" s="98"/>
      <c r="J23" s="12"/>
      <c r="K23" s="3"/>
      <c r="L23" s="3"/>
      <c r="M23" s="13"/>
      <c r="O23" s="46"/>
      <c r="T23" s="58"/>
      <c r="V23" s="2"/>
      <c r="W23" s="2"/>
      <c r="X23" s="2"/>
      <c r="Y23" s="2"/>
    </row>
    <row r="24" spans="1:25" ht="17.25" customHeight="1">
      <c r="A24" s="54"/>
      <c r="B24" s="3"/>
      <c r="C24" s="14" t="s">
        <v>14</v>
      </c>
      <c r="D24" s="15"/>
      <c r="E24" s="16" t="s">
        <v>11</v>
      </c>
      <c r="F24" s="17">
        <f>0.25964+1.07573</f>
        <v>1.3353700000000002</v>
      </c>
      <c r="G24" s="17">
        <f>0.25964+1.38865</f>
        <v>1.6482899999999998</v>
      </c>
      <c r="H24" s="17">
        <f>0.25964+1.05374</f>
        <v>1.31338</v>
      </c>
      <c r="I24" s="17">
        <f>0.25964+1.13892</f>
        <v>1.3985599999999998</v>
      </c>
      <c r="J24" s="39">
        <f>F24-O9+N9</f>
        <v>2.48534</v>
      </c>
      <c r="K24" s="39">
        <f>G24-O9+N9</f>
        <v>2.7982599999999995</v>
      </c>
      <c r="L24" s="39">
        <f>H24-O9+N9</f>
        <v>2.4633499999999997</v>
      </c>
      <c r="M24" s="40">
        <f>I24-O9+N9</f>
        <v>2.5485299999999995</v>
      </c>
      <c r="O24" s="46"/>
      <c r="P24" s="46"/>
      <c r="Q24" s="46"/>
      <c r="R24" s="46"/>
      <c r="T24" s="58"/>
      <c r="V24" s="2"/>
      <c r="W24" s="2"/>
      <c r="X24" s="2"/>
      <c r="Y24" s="2"/>
    </row>
    <row r="25" spans="1:25" ht="39" customHeight="1">
      <c r="A25" s="54"/>
      <c r="B25" s="3"/>
      <c r="C25" s="19" t="s">
        <v>15</v>
      </c>
      <c r="D25" s="20"/>
      <c r="E25" s="20" t="s">
        <v>16</v>
      </c>
      <c r="F25" s="22">
        <f>291.008+203.7892</f>
        <v>494.7972</v>
      </c>
      <c r="G25" s="22">
        <f>291.008+255.7529</f>
        <v>546.7609</v>
      </c>
      <c r="H25" s="22">
        <f>291.008+551.2768</f>
        <v>842.2847999999999</v>
      </c>
      <c r="I25" s="22">
        <f>291.008+784.2592</f>
        <v>1075.2672</v>
      </c>
      <c r="J25" s="60">
        <f>F25-O10+N10</f>
        <v>495.47403</v>
      </c>
      <c r="K25" s="39">
        <f>G25-O10+N10</f>
        <v>547.4377300000001</v>
      </c>
      <c r="L25" s="39">
        <f>H25-O10+N10</f>
        <v>842.9616299999999</v>
      </c>
      <c r="M25" s="40">
        <f>I25-O10+N10</f>
        <v>1075.94403</v>
      </c>
      <c r="O25" s="46"/>
      <c r="T25" s="58"/>
      <c r="V25" s="2"/>
      <c r="W25" s="2"/>
      <c r="X25" s="2"/>
      <c r="Y25" s="2"/>
    </row>
    <row r="26" spans="1:25" ht="12.75">
      <c r="A26" s="54"/>
      <c r="B26" s="81" t="s">
        <v>38</v>
      </c>
      <c r="C26" s="82"/>
      <c r="D26" s="82"/>
      <c r="E26" s="82"/>
      <c r="F26" s="82"/>
      <c r="G26" s="82"/>
      <c r="H26" s="82"/>
      <c r="I26" s="82"/>
      <c r="J26" s="12"/>
      <c r="K26" s="3"/>
      <c r="L26" s="3"/>
      <c r="M26" s="13"/>
      <c r="O26" s="46"/>
      <c r="T26" s="58"/>
      <c r="V26" s="2"/>
      <c r="W26" s="2"/>
      <c r="X26" s="2"/>
      <c r="Y26" s="2"/>
    </row>
    <row r="27" spans="1:25" ht="18" customHeight="1">
      <c r="A27" s="54"/>
      <c r="B27" s="8"/>
      <c r="C27" s="14" t="s">
        <v>17</v>
      </c>
      <c r="D27" s="15"/>
      <c r="E27" s="16" t="s">
        <v>11</v>
      </c>
      <c r="F27" s="17">
        <v>1.185</v>
      </c>
      <c r="G27" s="17">
        <v>1.866</v>
      </c>
      <c r="H27" s="17">
        <v>2.11</v>
      </c>
      <c r="I27" s="27">
        <v>2.685</v>
      </c>
      <c r="J27" s="39">
        <f>N27+F27-O27</f>
        <v>2.10998</v>
      </c>
      <c r="K27" s="39">
        <f>N27+G27-O27</f>
        <v>2.7909800000000002</v>
      </c>
      <c r="L27" s="39">
        <f>N27+H27-O27</f>
        <v>3.03498</v>
      </c>
      <c r="M27" s="40">
        <f>N27+I27-O27</f>
        <v>3.60998</v>
      </c>
      <c r="N27" s="48">
        <v>1.18282</v>
      </c>
      <c r="O27" s="61">
        <v>0.25784</v>
      </c>
      <c r="P27" s="46">
        <v>1.37275</v>
      </c>
      <c r="Q27" s="46">
        <v>0.3637085298931899</v>
      </c>
      <c r="R27" s="46"/>
      <c r="S27" s="7">
        <f>P27-Q27</f>
        <v>1.00904147010681</v>
      </c>
      <c r="T27" s="58"/>
      <c r="V27" s="2"/>
      <c r="W27" s="2"/>
      <c r="X27" s="2"/>
      <c r="Y27" s="2"/>
    </row>
    <row r="28" spans="1:25" ht="18" customHeight="1">
      <c r="A28" s="54"/>
      <c r="B28" s="8"/>
      <c r="C28" s="14" t="s">
        <v>18</v>
      </c>
      <c r="D28" s="15"/>
      <c r="E28" s="16" t="s">
        <v>11</v>
      </c>
      <c r="F28" s="17">
        <v>2.077</v>
      </c>
      <c r="G28" s="17">
        <v>2.502</v>
      </c>
      <c r="H28" s="17">
        <v>2.746</v>
      </c>
      <c r="I28" s="27">
        <v>3.321</v>
      </c>
      <c r="J28" s="39">
        <f>N28+F28-O28</f>
        <v>1.9202699999999997</v>
      </c>
      <c r="K28" s="39">
        <f>N28+G28-O28</f>
        <v>2.3452699999999993</v>
      </c>
      <c r="L28" s="39">
        <f>N28+H28-O28</f>
        <v>2.58927</v>
      </c>
      <c r="M28" s="40">
        <f>N28+I28-O28</f>
        <v>3.16427</v>
      </c>
      <c r="N28" s="48">
        <v>0.61419</v>
      </c>
      <c r="O28" s="62">
        <v>0.77092</v>
      </c>
      <c r="P28" s="46">
        <v>1.43179</v>
      </c>
      <c r="Q28" s="46">
        <v>0.10640852989318983</v>
      </c>
      <c r="R28" s="46"/>
      <c r="S28" s="7">
        <f>P28-Q28</f>
        <v>1.32538147010681</v>
      </c>
      <c r="T28" s="58"/>
      <c r="V28" s="2"/>
      <c r="W28" s="2"/>
      <c r="X28" s="2"/>
      <c r="Y28" s="2"/>
    </row>
    <row r="29" spans="1:25" ht="18" customHeight="1" thickBot="1">
      <c r="A29" s="54"/>
      <c r="B29" s="8"/>
      <c r="C29" s="19" t="s">
        <v>19</v>
      </c>
      <c r="D29" s="20"/>
      <c r="E29" s="23" t="s">
        <v>11</v>
      </c>
      <c r="F29" s="24">
        <v>2.644</v>
      </c>
      <c r="G29" s="24">
        <v>3.185</v>
      </c>
      <c r="H29" s="24">
        <v>3.429</v>
      </c>
      <c r="I29" s="28">
        <v>7.004</v>
      </c>
      <c r="J29" s="41">
        <f>N29+F29-O29</f>
        <v>1.4130800000000001</v>
      </c>
      <c r="K29" s="41">
        <f>N29+G29-O29</f>
        <v>1.95408</v>
      </c>
      <c r="L29" s="41">
        <f>N29+H29-O29</f>
        <v>2.19808</v>
      </c>
      <c r="M29" s="42">
        <f>N29+I29-O29</f>
        <v>5.77308</v>
      </c>
      <c r="N29" s="48">
        <v>0.22343000000000002</v>
      </c>
      <c r="O29" s="63">
        <v>1.45435</v>
      </c>
      <c r="P29" s="46">
        <v>1.46913</v>
      </c>
      <c r="Q29" s="46">
        <v>0.19487852989318988</v>
      </c>
      <c r="R29" s="46"/>
      <c r="S29" s="7">
        <f>P29-Q29</f>
        <v>1.2742514701068102</v>
      </c>
      <c r="T29" s="58"/>
      <c r="V29" s="2"/>
      <c r="W29" s="2"/>
      <c r="X29" s="2"/>
      <c r="Y29" s="2"/>
    </row>
    <row r="30" spans="1:25" ht="12.75">
      <c r="A30" s="54"/>
      <c r="B30" s="81" t="s">
        <v>39</v>
      </c>
      <c r="C30" s="82"/>
      <c r="D30" s="82"/>
      <c r="E30" s="82"/>
      <c r="F30" s="82"/>
      <c r="G30" s="82"/>
      <c r="H30" s="82"/>
      <c r="I30" s="82"/>
      <c r="J30" s="12"/>
      <c r="K30" s="3"/>
      <c r="L30" s="3"/>
      <c r="M30" s="13"/>
      <c r="O30" s="46"/>
      <c r="T30" s="58"/>
      <c r="V30" s="2"/>
      <c r="W30" s="2"/>
      <c r="X30" s="2"/>
      <c r="Y30" s="2"/>
    </row>
    <row r="31" spans="1:25" ht="18" customHeight="1">
      <c r="A31" s="54"/>
      <c r="B31" s="8"/>
      <c r="C31" s="14" t="s">
        <v>17</v>
      </c>
      <c r="D31" s="15"/>
      <c r="E31" s="16" t="s">
        <v>11</v>
      </c>
      <c r="F31" s="17">
        <v>1.185</v>
      </c>
      <c r="G31" s="17">
        <v>1.866</v>
      </c>
      <c r="H31" s="17">
        <v>2.11</v>
      </c>
      <c r="I31" s="27">
        <v>2.685</v>
      </c>
      <c r="J31" s="39">
        <f>N31+F31-O31</f>
        <v>2.10998</v>
      </c>
      <c r="K31" s="39">
        <f>N31+G31-O31</f>
        <v>2.7909800000000002</v>
      </c>
      <c r="L31" s="39">
        <f>N31+H31-O31</f>
        <v>3.03498</v>
      </c>
      <c r="M31" s="40">
        <f>N31+I31-O31</f>
        <v>3.60998</v>
      </c>
      <c r="N31" s="48">
        <v>1.18282</v>
      </c>
      <c r="O31" s="61">
        <v>0.25784</v>
      </c>
      <c r="P31" s="46">
        <v>1.37275</v>
      </c>
      <c r="Q31" s="46">
        <v>0.3637085298931899</v>
      </c>
      <c r="R31" s="46"/>
      <c r="S31" s="7">
        <f>P31-Q31</f>
        <v>1.00904147010681</v>
      </c>
      <c r="T31" s="58"/>
      <c r="V31" s="2"/>
      <c r="W31" s="2"/>
      <c r="X31" s="2"/>
      <c r="Y31" s="2"/>
    </row>
    <row r="32" spans="1:25" ht="18" customHeight="1" thickBot="1">
      <c r="A32" s="54"/>
      <c r="B32" s="8"/>
      <c r="C32" s="19" t="s">
        <v>19</v>
      </c>
      <c r="D32" s="20"/>
      <c r="E32" s="23" t="s">
        <v>11</v>
      </c>
      <c r="F32" s="24">
        <v>2.333</v>
      </c>
      <c r="G32" s="24">
        <v>2.758</v>
      </c>
      <c r="H32" s="24">
        <v>3.002</v>
      </c>
      <c r="I32" s="28">
        <v>3.577</v>
      </c>
      <c r="J32" s="41">
        <f>N32+F32-O32</f>
        <v>1.74632</v>
      </c>
      <c r="K32" s="41">
        <f>N32+G32-O32</f>
        <v>2.1713199999999997</v>
      </c>
      <c r="L32" s="41">
        <f>N32+H32-O32</f>
        <v>2.4153199999999995</v>
      </c>
      <c r="M32" s="42">
        <f>N32+I32-O32</f>
        <v>2.9903199999999996</v>
      </c>
      <c r="N32" s="48">
        <v>0.44039</v>
      </c>
      <c r="O32" s="63">
        <v>1.02707</v>
      </c>
      <c r="P32" s="46">
        <v>1.46913</v>
      </c>
      <c r="Q32" s="46">
        <v>0.19487852989318988</v>
      </c>
      <c r="R32" s="46"/>
      <c r="S32" s="7">
        <f>P32-Q32</f>
        <v>1.2742514701068102</v>
      </c>
      <c r="T32" s="58"/>
      <c r="V32" s="2"/>
      <c r="W32" s="2"/>
      <c r="X32" s="2"/>
      <c r="Y32" s="2"/>
    </row>
    <row r="33" spans="1:25" ht="18.75" customHeight="1" thickBot="1">
      <c r="A33" s="67" t="s">
        <v>23</v>
      </c>
      <c r="B33" s="68"/>
      <c r="C33" s="68"/>
      <c r="D33" s="68"/>
      <c r="E33" s="68"/>
      <c r="F33" s="68"/>
      <c r="G33" s="68"/>
      <c r="H33" s="68"/>
      <c r="I33" s="68"/>
      <c r="J33" s="69"/>
      <c r="K33" s="69"/>
      <c r="L33" s="69"/>
      <c r="M33" s="70"/>
      <c r="O33" s="46"/>
      <c r="V33" s="2"/>
      <c r="W33" s="2"/>
      <c r="X33" s="2"/>
      <c r="Y33" s="2"/>
    </row>
    <row r="34" spans="1:25" ht="18.75" customHeight="1" thickBot="1">
      <c r="A34" s="54"/>
      <c r="B34" s="29" t="s">
        <v>10</v>
      </c>
      <c r="C34" s="29"/>
      <c r="D34" s="29"/>
      <c r="E34" s="29" t="s">
        <v>11</v>
      </c>
      <c r="F34" s="10">
        <v>0.86561</v>
      </c>
      <c r="G34" s="10">
        <v>0.86561</v>
      </c>
      <c r="H34" s="10">
        <v>0.86561</v>
      </c>
      <c r="I34" s="10">
        <v>0.86561</v>
      </c>
      <c r="J34" s="43">
        <f>$N$8+F34-$O$8</f>
        <v>0.64761</v>
      </c>
      <c r="K34" s="44">
        <f>$N$8+G34-$O$8</f>
        <v>0.64761</v>
      </c>
      <c r="L34" s="44">
        <f>$N$8+H34-$O$8</f>
        <v>0.64761</v>
      </c>
      <c r="M34" s="45">
        <f>$N$8+I34-$O$8</f>
        <v>0.64761</v>
      </c>
      <c r="O34" s="46"/>
      <c r="V34" s="2">
        <f>J34-F34</f>
        <v>-0.21799999999999997</v>
      </c>
      <c r="W34" s="2">
        <f>K34-G34</f>
        <v>-0.21799999999999997</v>
      </c>
      <c r="X34" s="2">
        <f>L34-H34</f>
        <v>-0.21799999999999997</v>
      </c>
      <c r="Y34" s="2">
        <f>M34-I34</f>
        <v>-0.21799999999999997</v>
      </c>
    </row>
    <row r="35" spans="1:25" ht="18.75" customHeight="1" thickBot="1">
      <c r="A35" s="67" t="s">
        <v>24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71"/>
      <c r="O35" s="46"/>
      <c r="V35" s="2"/>
      <c r="W35" s="2"/>
      <c r="X35" s="2"/>
      <c r="Y35" s="2"/>
    </row>
    <row r="36" spans="1:25" ht="18.75" customHeight="1" thickBot="1">
      <c r="A36" s="54"/>
      <c r="B36" s="29" t="s">
        <v>10</v>
      </c>
      <c r="C36" s="29"/>
      <c r="D36" s="29"/>
      <c r="E36" s="29" t="s">
        <v>11</v>
      </c>
      <c r="F36" s="10">
        <v>0.86561</v>
      </c>
      <c r="G36" s="10">
        <v>0.86561</v>
      </c>
      <c r="H36" s="10">
        <v>0.86561</v>
      </c>
      <c r="I36" s="10">
        <v>0.86561</v>
      </c>
      <c r="J36" s="43">
        <f>$N$8+F36-$O$8</f>
        <v>0.64761</v>
      </c>
      <c r="K36" s="44">
        <f>$N$8+G36-$O$8</f>
        <v>0.64761</v>
      </c>
      <c r="L36" s="44">
        <f>$N$8+H36-$O$8</f>
        <v>0.64761</v>
      </c>
      <c r="M36" s="45">
        <f>$N$8+I36-$O$8</f>
        <v>0.64761</v>
      </c>
      <c r="O36" s="46"/>
      <c r="V36" s="2">
        <f>J36-F36</f>
        <v>-0.21799999999999997</v>
      </c>
      <c r="W36" s="2">
        <f>K36-G36</f>
        <v>-0.21799999999999997</v>
      </c>
      <c r="X36" s="2">
        <f>L36-H36</f>
        <v>-0.21799999999999997</v>
      </c>
      <c r="Y36" s="2">
        <f>M36-I36</f>
        <v>-0.21799999999999997</v>
      </c>
    </row>
    <row r="37" spans="1:25" ht="18.75" customHeight="1" thickBot="1">
      <c r="A37" s="67" t="s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71"/>
      <c r="O37" s="46"/>
      <c r="V37" s="2"/>
      <c r="W37" s="2"/>
      <c r="X37" s="2"/>
      <c r="Y37" s="2"/>
    </row>
    <row r="38" spans="1:25" ht="18.75" customHeight="1" thickBot="1">
      <c r="A38" s="54"/>
      <c r="B38" s="29" t="s">
        <v>10</v>
      </c>
      <c r="C38" s="29"/>
      <c r="D38" s="29"/>
      <c r="E38" s="29" t="s">
        <v>11</v>
      </c>
      <c r="F38" s="10">
        <v>0.86561</v>
      </c>
      <c r="G38" s="10">
        <v>0.86561</v>
      </c>
      <c r="H38" s="10">
        <v>0.86561</v>
      </c>
      <c r="I38" s="10">
        <v>0.86561</v>
      </c>
      <c r="J38" s="43">
        <f>$N$8+F38-$O$8</f>
        <v>0.64761</v>
      </c>
      <c r="K38" s="44">
        <f>$N$8+G38-$O$8</f>
        <v>0.64761</v>
      </c>
      <c r="L38" s="44">
        <f>$N$8+H38-$O$8</f>
        <v>0.64761</v>
      </c>
      <c r="M38" s="45">
        <f>$N$8+I38-$O$8</f>
        <v>0.64761</v>
      </c>
      <c r="O38" s="46"/>
      <c r="V38" s="2">
        <f>J38-F38</f>
        <v>-0.21799999999999997</v>
      </c>
      <c r="W38" s="2">
        <f>K38-G38</f>
        <v>-0.21799999999999997</v>
      </c>
      <c r="X38" s="2">
        <f>L38-H38</f>
        <v>-0.21799999999999997</v>
      </c>
      <c r="Y38" s="2">
        <f>M38-I38</f>
        <v>-0.21799999999999997</v>
      </c>
    </row>
    <row r="39" spans="1:25" ht="18.75" customHeight="1" thickBot="1">
      <c r="A39" s="67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71"/>
      <c r="O39" s="46"/>
      <c r="V39" s="2"/>
      <c r="W39" s="2"/>
      <c r="X39" s="2"/>
      <c r="Y39" s="2"/>
    </row>
    <row r="40" spans="1:25" ht="18.75" customHeight="1" thickBot="1">
      <c r="A40" s="54"/>
      <c r="B40" s="29" t="s">
        <v>10</v>
      </c>
      <c r="C40" s="29"/>
      <c r="D40" s="29"/>
      <c r="E40" s="29" t="s">
        <v>11</v>
      </c>
      <c r="F40" s="10">
        <v>0.86561</v>
      </c>
      <c r="G40" s="10">
        <v>0.86561</v>
      </c>
      <c r="H40" s="10">
        <v>0.86561</v>
      </c>
      <c r="I40" s="10">
        <v>0.86561</v>
      </c>
      <c r="J40" s="43">
        <f>$N$8+F40-$O$8</f>
        <v>0.64761</v>
      </c>
      <c r="K40" s="44">
        <f>$N$8+G40-$O$8</f>
        <v>0.64761</v>
      </c>
      <c r="L40" s="44">
        <f>$N$8+H40-$O$8</f>
        <v>0.64761</v>
      </c>
      <c r="M40" s="45">
        <f>$N$8+I40-$O$8</f>
        <v>0.64761</v>
      </c>
      <c r="O40" s="46"/>
      <c r="V40" s="2">
        <f>J40-F40</f>
        <v>-0.21799999999999997</v>
      </c>
      <c r="W40" s="2">
        <f>K40-G40</f>
        <v>-0.21799999999999997</v>
      </c>
      <c r="X40" s="2">
        <f>L40-H40</f>
        <v>-0.21799999999999997</v>
      </c>
      <c r="Y40" s="2">
        <f>M40-I40</f>
        <v>-0.21799999999999997</v>
      </c>
    </row>
    <row r="41" spans="1:25" ht="18.75" customHeight="1" thickBot="1">
      <c r="A41" s="67" t="s">
        <v>36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71"/>
      <c r="O41" s="46"/>
      <c r="V41" s="2"/>
      <c r="W41" s="2"/>
      <c r="X41" s="2"/>
      <c r="Y41" s="2"/>
    </row>
    <row r="42" spans="1:25" ht="18.75" customHeight="1" thickBot="1">
      <c r="A42" s="55"/>
      <c r="B42" s="29" t="s">
        <v>10</v>
      </c>
      <c r="C42" s="29"/>
      <c r="D42" s="29"/>
      <c r="E42" s="29" t="s">
        <v>11</v>
      </c>
      <c r="F42" s="10">
        <v>0.86561</v>
      </c>
      <c r="G42" s="10">
        <v>0.86561</v>
      </c>
      <c r="H42" s="10">
        <v>0.86561</v>
      </c>
      <c r="I42" s="10">
        <v>0.86561</v>
      </c>
      <c r="J42" s="43">
        <f>$N$8+F42-$O$8</f>
        <v>0.64761</v>
      </c>
      <c r="K42" s="44">
        <f>$N$8+G42-$O$8</f>
        <v>0.64761</v>
      </c>
      <c r="L42" s="44">
        <f>$N$8+H42-$O$8</f>
        <v>0.64761</v>
      </c>
      <c r="M42" s="45">
        <f>$N$8+I42-$O$8</f>
        <v>0.64761</v>
      </c>
      <c r="O42" s="46"/>
      <c r="V42" s="2">
        <f>J42-F42</f>
        <v>-0.21799999999999997</v>
      </c>
      <c r="W42" s="2">
        <f>K42-G42</f>
        <v>-0.21799999999999997</v>
      </c>
      <c r="X42" s="2">
        <f>L42-H42</f>
        <v>-0.21799999999999997</v>
      </c>
      <c r="Y42" s="2">
        <f>M42-I42</f>
        <v>-0.21799999999999997</v>
      </c>
    </row>
    <row r="43" spans="1:25" ht="18.75" customHeight="1" thickBot="1">
      <c r="A43" s="67" t="s">
        <v>28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71"/>
      <c r="O43" s="46"/>
      <c r="V43" s="2"/>
      <c r="W43" s="2"/>
      <c r="X43" s="2"/>
      <c r="Y43" s="2"/>
    </row>
    <row r="44" spans="1:25" ht="18.75" customHeight="1" thickBot="1">
      <c r="A44" s="56"/>
      <c r="B44" s="30" t="s">
        <v>10</v>
      </c>
      <c r="C44" s="30"/>
      <c r="D44" s="30"/>
      <c r="E44" s="30" t="s">
        <v>11</v>
      </c>
      <c r="F44" s="31">
        <v>1.3</v>
      </c>
      <c r="G44" s="31">
        <v>1.3</v>
      </c>
      <c r="H44" s="31">
        <v>1.3</v>
      </c>
      <c r="I44" s="31">
        <v>1.3</v>
      </c>
      <c r="J44" s="43">
        <f>$N$8+F44-$O$8</f>
        <v>1.082</v>
      </c>
      <c r="K44" s="44">
        <f>$N$8+G44-$O$8</f>
        <v>1.082</v>
      </c>
      <c r="L44" s="44">
        <f>$N$8+H44-$O$8</f>
        <v>1.082</v>
      </c>
      <c r="M44" s="45">
        <f>$N$8+I44-$O$8</f>
        <v>1.082</v>
      </c>
      <c r="O44" s="46"/>
      <c r="V44" s="2">
        <f>J44-F44</f>
        <v>-0.21799999999999997</v>
      </c>
      <c r="W44" s="2">
        <f>K44-G44</f>
        <v>-0.21799999999999997</v>
      </c>
      <c r="X44" s="2">
        <f>L44-H44</f>
        <v>-0.21799999999999997</v>
      </c>
      <c r="Y44" s="2">
        <f>M44-I44</f>
        <v>-0.21799999999999997</v>
      </c>
    </row>
    <row r="45" spans="1:25" ht="18.75" customHeight="1" thickBot="1">
      <c r="A45" s="67" t="s">
        <v>32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71"/>
      <c r="O45" s="46"/>
      <c r="V45" s="2"/>
      <c r="W45" s="2"/>
      <c r="X45" s="2"/>
      <c r="Y45" s="2"/>
    </row>
    <row r="46" spans="1:25" ht="18.75" customHeight="1" thickBot="1">
      <c r="A46" s="56"/>
      <c r="B46" s="30" t="s">
        <v>10</v>
      </c>
      <c r="C46" s="30"/>
      <c r="D46" s="30"/>
      <c r="E46" s="30" t="s">
        <v>11</v>
      </c>
      <c r="F46" s="31">
        <v>1.67</v>
      </c>
      <c r="G46" s="31">
        <v>1.67</v>
      </c>
      <c r="H46" s="31">
        <v>1.67</v>
      </c>
      <c r="I46" s="31">
        <v>1.67</v>
      </c>
      <c r="J46" s="44">
        <f>$N$8+F46-$O$8</f>
        <v>1.4519999999999997</v>
      </c>
      <c r="K46" s="44">
        <f>$N$8+G46-$O$8</f>
        <v>1.4519999999999997</v>
      </c>
      <c r="L46" s="44">
        <f>$N$8+H46-$O$8</f>
        <v>1.4519999999999997</v>
      </c>
      <c r="M46" s="45">
        <f>$N$8+I46-$O$8</f>
        <v>1.4519999999999997</v>
      </c>
      <c r="O46" s="46"/>
      <c r="V46" s="2">
        <f>J46-F46</f>
        <v>-0.2180000000000002</v>
      </c>
      <c r="W46" s="2">
        <f>K46-G46</f>
        <v>-0.2180000000000002</v>
      </c>
      <c r="X46" s="2">
        <f>L46-H46</f>
        <v>-0.2180000000000002</v>
      </c>
      <c r="Y46" s="2">
        <f>M46-I46</f>
        <v>-0.2180000000000002</v>
      </c>
    </row>
    <row r="48" spans="1:13" s="32" customFormat="1" ht="12.75" hidden="1">
      <c r="A48" s="103" t="s">
        <v>27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s="32" customFormat="1" ht="12.75" hidden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2.75" hidden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2.75" hidden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ht="12.75" hidden="1"/>
    <row r="53" ht="12.75" hidden="1"/>
    <row r="54" spans="2:4" ht="15">
      <c r="B54" s="33"/>
      <c r="C54" s="34"/>
      <c r="D54" s="34"/>
    </row>
    <row r="55" ht="15">
      <c r="B55" s="33"/>
    </row>
    <row r="56" ht="15">
      <c r="B56" s="33"/>
    </row>
  </sheetData>
  <mergeCells count="24">
    <mergeCell ref="B30:I30"/>
    <mergeCell ref="A48:M51"/>
    <mergeCell ref="A37:M37"/>
    <mergeCell ref="A39:M39"/>
    <mergeCell ref="A41:M41"/>
    <mergeCell ref="A45:M45"/>
    <mergeCell ref="A43:M43"/>
    <mergeCell ref="F7:I7"/>
    <mergeCell ref="B7:D8"/>
    <mergeCell ref="B23:I23"/>
    <mergeCell ref="B9:M9"/>
    <mergeCell ref="E7:E8"/>
    <mergeCell ref="B14:I14"/>
    <mergeCell ref="B18:I18"/>
    <mergeCell ref="A6:M6"/>
    <mergeCell ref="A33:M33"/>
    <mergeCell ref="A35:M35"/>
    <mergeCell ref="A4:M4"/>
    <mergeCell ref="A5:M5"/>
    <mergeCell ref="J7:M7"/>
    <mergeCell ref="B26:I26"/>
    <mergeCell ref="B11:I11"/>
    <mergeCell ref="B21:M21"/>
    <mergeCell ref="A7:A8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abon2</cp:lastModifiedBy>
  <cp:lastPrinted>2010-02-10T08:56:58Z</cp:lastPrinted>
  <dcterms:created xsi:type="dcterms:W3CDTF">2007-02-05T13:53:04Z</dcterms:created>
  <dcterms:modified xsi:type="dcterms:W3CDTF">2010-04-08T07:01:21Z</dcterms:modified>
  <cp:category/>
  <cp:version/>
  <cp:contentType/>
  <cp:contentStatus/>
</cp:coreProperties>
</file>